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etzzugang\Stadtwerke Verden\NN-Gas\Lieferantenrahmenverträge_KOV X_ab 01.10.2018\"/>
    </mc:Choice>
  </mc:AlternateContent>
  <bookViews>
    <workbookView xWindow="0" yWindow="0" windowWidth="28800" windowHeight="1242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G31" i="18" s="1"/>
  <c r="K53" i="18"/>
  <c r="E63" i="18"/>
  <c r="G63" i="18"/>
  <c r="M63" i="18"/>
  <c r="J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K31" i="18"/>
  <c r="F31" i="18"/>
  <c r="H53" i="18"/>
  <c r="H63" i="18"/>
  <c r="D24" i="15"/>
  <c r="C23" i="15"/>
  <c r="J31" i="18" l="1"/>
  <c r="H31" i="18"/>
  <c r="H21" i="18"/>
  <c r="F21" i="18"/>
  <c r="I31" i="18"/>
  <c r="E31" i="18" s="1"/>
  <c r="N31" i="18"/>
  <c r="L31" i="18"/>
  <c r="L21" i="18"/>
  <c r="J21" i="18"/>
  <c r="M31" i="18"/>
  <c r="G21" i="18"/>
  <c r="I21" i="18"/>
  <c r="D56" i="18"/>
  <c r="J55" i="18" s="1"/>
  <c r="D66" i="18"/>
  <c r="K65" i="18" s="1"/>
  <c r="M65" i="18"/>
  <c r="E21" i="18"/>
  <c r="F69" i="17"/>
  <c r="G69" i="17"/>
  <c r="H69" i="17"/>
  <c r="I69" i="17"/>
  <c r="J69" i="17"/>
  <c r="K69" i="17"/>
  <c r="L69" i="17"/>
  <c r="M69" i="17"/>
  <c r="N69" i="17"/>
  <c r="E69" i="17"/>
  <c r="L55" i="18" l="1"/>
  <c r="L65" i="18"/>
  <c r="N55" i="18"/>
  <c r="F55" i="18"/>
  <c r="M55" i="18"/>
  <c r="G55" i="18"/>
  <c r="I55" i="18"/>
  <c r="H55" i="18"/>
  <c r="K55" i="18"/>
  <c r="E55" i="18" s="1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15" i="7" l="1"/>
  <c r="I15" i="7"/>
  <c r="O14" i="7"/>
  <c r="K14" i="7"/>
  <c r="F14" i="7"/>
  <c r="M13" i="7"/>
  <c r="I13" i="7"/>
  <c r="O12" i="7"/>
  <c r="K12" i="7"/>
  <c r="F12" i="7"/>
  <c r="P15" i="7"/>
  <c r="L15" i="7"/>
  <c r="H15" i="7"/>
  <c r="N14" i="7"/>
  <c r="J14" i="7"/>
  <c r="P13" i="7"/>
  <c r="L13" i="7"/>
  <c r="H13" i="7"/>
  <c r="N12" i="7"/>
  <c r="J12" i="7"/>
  <c r="O15" i="7"/>
  <c r="K15" i="7"/>
  <c r="F15" i="7"/>
  <c r="M14" i="7"/>
  <c r="I14" i="7"/>
  <c r="O13" i="7"/>
  <c r="K13" i="7"/>
  <c r="F13" i="7"/>
  <c r="M12" i="7"/>
  <c r="I12" i="7"/>
  <c r="N15" i="7"/>
  <c r="J15" i="7"/>
  <c r="P14" i="7"/>
  <c r="L14" i="7"/>
  <c r="H14" i="7"/>
  <c r="N13" i="7"/>
  <c r="J13" i="7"/>
  <c r="P12" i="7"/>
  <c r="L12" i="7"/>
  <c r="H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<sst xmlns="http://schemas.openxmlformats.org/spreadsheetml/2006/main" count="1354" uniqueCount="667">
  <si>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</si>
  <si>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</si>
  <si>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</si>
  <si>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</si>
  <si>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</si>
  <si>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</si>
  <si>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</si>
  <si>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</si>
  <si>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</si>
  <si>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</si>
  <si>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</si>
  <si>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</si>
  <si>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</si>
  <si>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</si>
  <si>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</si>
  <si>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</si>
  <si>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</si>
  <si>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</si>
  <si>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</si>
  <si>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</si>
  <si>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</si>
  <si>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</si>
  <si>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</si>
  <si>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</si>
  <si>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</si>
  <si>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</si>
  <si>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</si>
  <si>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</si>
  <si>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</si>
  <si>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</si>
  <si>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</si>
  <si>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</si>
  <si>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</si>
  <si>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</si>
  <si>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</si>
  <si>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</si>
  <si>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</si>
  <si>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</si>
  <si>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</si>
  <si>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</si>
  <si>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</si>
  <si>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</si>
  <si>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</si>
  <si>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</si>
  <si>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</si>
  <si>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</si>
  <si>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</si>
  <si>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</si>
  <si>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</si>
  <si>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</si>
  <si>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</si>
  <si>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</si>
  <si>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</si>
  <si>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</si>
  <si>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</si>
  <si>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</si>
  <si>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</si>
  <si>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</si>
  <si>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</si>
  <si>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</si>
  <si>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</si>
  <si>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</si>
  <si>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</si>
  <si>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</si>
  <si>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</si>
  <si>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</si>
  <si>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</si>
  <si>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</si>
  <si>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</si>
  <si>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</si>
  <si>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</si>
  <si>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</si>
  <si>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</si>
  <si>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</si>
  <si>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</si>
  <si>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</si>
  <si>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</si>
  <si>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</si>
  <si>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</si>
  <si>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</si>
  <si>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</si>
  <si>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</si>
  <si>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</si>
  <si>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</si>
  <si>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</si>
  <si>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</si>
  <si>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</si>
  <si>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</si>
  <si>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</si>
  <si>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</si>
  <si>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</si>
  <si>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</si>
  <si>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</si>
  <si>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</si>
  <si>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</si>
  <si>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</si>
  <si>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</si>
  <si>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</si>
  <si>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</si>
  <si>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</si>
  <si>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</si>
  <si>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</si>
  <si>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</si>
  <si>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</si>
  <si>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</si>
  <si>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</si>
  <si>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</si>
  <si>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</si>
  <si>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</si>
  <si>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</si>
  <si>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</si>
  <si>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</si>
  <si>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</si>
  <si>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</si>
  <si>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</si>
  <si>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</si>
  <si>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</si>
  <si>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</si>
  <si>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</si>
  <si>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</si>
  <si>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</si>
  <si>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</si>
  <si>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</si>
  <si>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</si>
  <si>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</si>
  <si>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</si>
  <si>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</si>
  <si>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</si>
  <si>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</si>
  <si>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</si>
  <si>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</si>
  <si>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</si>
  <si>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</si>
  <si>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</si>
  <si>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</si>
  <si>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</si>
  <si>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</si>
  <si>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</si>
  <si>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</si>
  <si>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</si>
  <si>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</si>
  <si>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</si>
  <si>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</si>
  <si>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</si>
  <si>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</si>
  <si>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</si>
  <si>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</si>
  <si>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</si>
  <si>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</si>
  <si>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</si>
  <si>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</si>
  <si>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</si>
  <si>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</si>
  <si>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</si>
  <si>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</si>
  <si>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</si>
  <si>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</si>
  <si>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</si>
  <si>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</si>
  <si>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</si>
  <si>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</si>
  <si>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</si>
  <si>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</si>
  <si>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</si>
  <si>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</si>
  <si>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</si>
  <si>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</si>
  <si>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</si>
  <si>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</si>
  <si>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</si>
  <si>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</si>
  <si>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</si>
  <si>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</si>
  <si>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</si>
  <si>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</si>
  <si>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</si>
  <si>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</si>
  <si>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</si>
  <si>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</si>
  <si>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</si>
  <si>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</si>
  <si>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</si>
  <si>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</si>
  <si>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</si>
  <si>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</si>
  <si>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</si>
  <si>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</si>
  <si>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</si>
  <si>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</si>
  <si>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</si>
  <si>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</si>
  <si>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</si>
  <si>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</si>
  <si>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</si>
  <si>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</si>
  <si>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</si>
  <si>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</si>
  <si>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</si>
  <si>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</si>
  <si>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</si>
  <si>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</si>
  <si>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</si>
  <si>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</si>
  <si>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</si>
  <si>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</si>
  <si>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</si>
  <si>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</si>
  <si>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</si>
  <si>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</si>
  <si>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</si>
  <si>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</si>
  <si>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</si>
  <si>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</si>
  <si>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</si>
  <si>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</si>
  <si>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</si>
  <si>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</si>
  <si>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</si>
  <si>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</si>
  <si>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</si>
  <si>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</si>
  <si>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</si>
  <si>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</si>
  <si>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</si>
  <si>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</si>
  <si>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</si>
  <si>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</si>
  <si>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</si>
  <si>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</si>
  <si>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</si>
  <si>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</si>
  <si>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</si>
  <si>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</si>
  <si>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</si>
  <si>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</si>
  <si>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</si>
  <si>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</si>
  <si>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</si>
  <si>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</si>
  <si>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</si>
  <si>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</si>
  <si>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</si>
  <si>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</si>
  <si>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</si>
  <si>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</si>
  <si>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</si>
  <si>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</si>
  <si>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</si>
  <si>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</si>
  <si>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</si>
  <si>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</si>
  <si>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</si>
  <si>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</si>
  <si>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</si>
  <si>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</si>
  <si>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</si>
  <si>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</si>
  <si>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</si>
  <si>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</si>
  <si>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</si>
  <si>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</si>
  <si>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</si>
  <si>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</si>
  <si>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</si>
  <si>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</si>
  <si>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</si>
  <si>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</si>
  <si>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</si>
  <si>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</si>
  <si>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</si>
  <si>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</si>
  <si>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</si>
  <si>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</si>
  <si>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</si>
  <si>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</si>
  <si>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</si>
  <si>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</si>
  <si>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</si>
  <si>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</si>
  <si>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</si>
  <si>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</si>
  <si>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</si>
  <si>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</si>
  <si>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</si>
  <si>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</si>
  <si>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</si>
  <si>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</si>
  <si>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</si>
  <si>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</si>
  <si>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</si>
  <si>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</si>
  <si>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</si>
  <si>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</si>
  <si>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</si>
  <si>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</si>
  <si>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</si>
  <si>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</si>
  <si>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</si>
  <si>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</si>
  <si>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</si>
  <si>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</si>
  <si>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</si>
  <si>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</si>
  <si>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</si>
  <si>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</si>
  <si>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</si>
  <si>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</si>
  <si>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</si>
  <si>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</si>
  <si>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</si>
  <si>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</si>
  <si>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</si>
  <si>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</si>
  <si>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</si>
  <si>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</si>
  <si>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</si>
  <si>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</si>
  <si>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</si>
  <si>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</si>
  <si>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</si>
  <si>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</si>
  <si>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</si>
  <si>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</si>
  <si>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</si>
  <si>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</si>
  <si>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</si>
  <si>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</si>
  <si>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</si>
  <si>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</si>
  <si>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</si>
  <si>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</si>
  <si>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</si>
  <si>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</si>
  <si>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</si>
  <si>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</si>
  <si>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</si>
  <si>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</si>
  <si>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</si>
  <si>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</si>
  <si>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</si>
  <si>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</si>
  <si>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</si>
  <si>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</si>
  <si>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</si>
  <si>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</si>
  <si>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</si>
  <si>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</si>
  <si>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</si>
  <si>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</si>
  <si>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</si>
  <si>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</si>
  <si>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</si>
  <si>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</si>
  <si>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</si>
  <si>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</si>
  <si>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</si>
  <si>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</si>
  <si>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</si>
  <si>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</si>
  <si>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</si>
  <si>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</si>
  <si>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</si>
  <si>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</si>
  <si>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</si>
  <si>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</si>
  <si>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</si>
  <si>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</si>
  <si>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</si>
  <si>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</si>
  <si>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</si>
  <si>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</si>
  <si>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</si>
  <si>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</si>
  <si>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</si>
  <si>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</si>
  <si>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</si>
  <si>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</si>
  <si>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</si>
  <si>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</si>
  <si>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</si>
  <si>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</si>
  <si>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</si>
  <si>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</si>
  <si>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</si>
  <si>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</si>
  <si>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</si>
  <si>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</si>
  <si>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</si>
  <si>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</si>
  <si>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</si>
  <si>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</si>
  <si>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</si>
  <si>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</si>
  <si>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</si>
  <si>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</si>
  <si>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</si>
  <si>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</si>
  <si>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</si>
  <si>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</si>
  <si>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</si>
  <si>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</si>
  <si>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</si>
  <si>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</si>
  <si>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</si>
  <si>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</si>
  <si>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</si>
  <si>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</si>
  <si>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</si>
  <si>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</si>
  <si>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</si>
  <si>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</si>
  <si>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</si>
  <si>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</si>
  <si>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</si>
  <si>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</si>
  <si>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</si>
  <si>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</si>
  <si>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</si>
  <si>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</si>
  <si>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</si>
  <si>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</si>
  <si>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</si>
  <si>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</si>
  <si>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</si>
  <si>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</si>
  <si>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</si>
  <si>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</si>
  <si>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</si>
  <si>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</si>
  <si>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</si>
  <si>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</si>
  <si>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</si>
  <si>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</si>
  <si>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</si>
  <si>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</si>
  <si>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</si>
  <si>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</si>
  <si>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</si>
  <si>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</si>
  <si>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</si>
  <si>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</si>
  <si>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</si>
  <si>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</si>
  <si>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</si>
  <si>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</si>
  <si>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</si>
  <si>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</si>
  <si>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</si>
  <si>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</si>
  <si>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</si>
  <si>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</si>
  <si>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</si>
  <si>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</si>
  <si>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</si>
  <si>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</si>
  <si>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</si>
  <si>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</si>
  <si>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</si>
  <si>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</si>
  <si>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</si>
  <si>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</si>
  <si>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</si>
  <si>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</si>
  <si>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</si>
  <si>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</si>
  <si>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</si>
  <si>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</si>
  <si>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</si>
  <si>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</si>
  <si>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</si>
  <si>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</si>
  <si>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</si>
  <si>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</si>
  <si>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</si>
  <si>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</si>
  <si>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</si>
  <si>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</si>
  <si>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</si>
  <si>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</si>
  <si>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</si>
  <si>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</si>
  <si>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</si>
  <si>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</si>
  <si>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</si>
  <si>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</si>
  <si>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</si>
  <si>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</si>
  <si>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</si>
  <si>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</si>
  <si>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</si>
  <si>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</si>
  <si>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</si>
  <si>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</si>
  <si>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</si>
  <si>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</si>
  <si>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</si>
  <si>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</si>
  <si>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</si>
  <si>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</si>
  <si>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</si>
  <si>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</si>
  <si>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</si>
  <si>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</si>
  <si>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</si>
  <si>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</si>
  <si>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</si>
  <si>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</si>
  <si>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</si>
  <si>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</si>
  <si>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</si>
  <si>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</si>
  <si>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</si>
  <si>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</si>
  <si>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</si>
  <si>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</si>
  <si>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</si>
  <si>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</si>
  <si>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</si>
  <si>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</si>
  <si>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</si>
  <si>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</si>
  <si>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</si>
  <si>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</si>
  <si>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</si>
  <si>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</si>
  <si>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</si>
  <si>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</si>
  <si>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</si>
  <si>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</si>
  <si>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</si>
  <si>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</si>
  <si>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</si>
  <si>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</si>
  <si>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</si>
  <si>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</si>
  <si>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</si>
  <si>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</si>
  <si>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</si>
  <si>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</si>
  <si>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</si>
  <si>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</si>
  <si>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</si>
  <si>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</si>
  <si>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</si>
  <si>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</si>
  <si>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</si>
  <si>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</si>
  <si>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</si>
  <si>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</si>
  <si>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</si>
  <si>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</si>
  <si>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</si>
  <si>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</si>
  <si>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</si>
  <si>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</si>
  <si>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</si>
  <si>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</si>
  <si>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</si>
  <si>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</si>
  <si>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</si>
  <si>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</si>
  <si>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</si>
  <si>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</si>
  <si>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</si>
  <si>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</si>
  <si>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</si>
  <si>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</si>
  <si>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</si>
  <si>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</si>
  <si>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</si>
  <si>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</si>
  <si>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</si>
  <si>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</si>
  <si>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</si>
  <si>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</si>
  <si>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</si>
  <si>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</si>
  <si>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</si>
  <si>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</si>
  <si>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</si>
  <si>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</si>
  <si>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</si>
  <si>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</si>
  <si>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</si>
  <si>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</si>
  <si>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</si>
  <si>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</si>
  <si>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</si>
  <si>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</si>
  <si>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</si>
  <si>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</si>
  <si>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</si>
  <si>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</si>
  <si>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</si>
  <si>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</si>
  <si>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</si>
  <si>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</si>
  <si>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</si>
  <si>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</si>
  <si>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</si>
  <si>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</si>
  <si>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</si>
  <si>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</si>
  <si>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</si>
  <si>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</si>
  <si>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</si>
  <si>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</si>
  <si>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</si>
  <si>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</si>
  <si>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</si>
  <si>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</si>
  <si>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</si>
  <si>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</si>
  <si>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</si>
  <si>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</si>
  <si>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</si>
  <si>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</si>
  <si>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</si>
  <si>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</si>
  <si>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</si>
  <si>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</si>
  <si>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</si>
  <si>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</si>
  <si>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</si>
  <si>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</si>
  <si>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</si>
  <si>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</si>
  <si>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</si>
  <si>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</si>
  <si>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</si>
  <si>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</si>
  <si>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</si>
  <si>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</si>
  <si>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</si>
  <si>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</si>
  <si>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</si>
  <si>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</si>
  <si>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</si>
  <si>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</si>
  <si>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</si>
  <si>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</si>
  <si>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</si>
  <si>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</si>
  <si>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</si>
  <si>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</si>
  <si>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</si>
  <si>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</si>
  <si>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</si>
  <si>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</si>
  <si>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</si>
  <si>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</si>
  <si>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</si>
  <si>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</si>
  <si>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</si>
  <si>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</si>
  <si>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</si>
  <si>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</si>
  <si>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GASPOOLNL7001121</t>
  </si>
  <si>
    <t>Verden</t>
  </si>
  <si>
    <t>meteogroup</t>
  </si>
  <si>
    <t>Stadtwerke Verden GmbH</t>
  </si>
  <si>
    <t>9870011200001</t>
  </si>
  <si>
    <t>Weserstraße 26</t>
  </si>
  <si>
    <t>Heiko Zurawski</t>
  </si>
  <si>
    <t>heiko.zurawski@stdtwerke-verden.de</t>
  </si>
  <si>
    <t>04231/915-133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</si>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</sst>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655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656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43516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43525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27283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Stadtwerke Verden GmbH</v>
      </c>
      <c r="E28" s="38"/>
      <c r="F28" s="11"/>
      <c r="G28" s="2"/>
    </row>
    <row r="29" spans="1:15">
      <c r="B29" s="15"/>
      <c r="C29" s="22" t="s">
        <v>396</v>
      </c>
      <c r="D29" s="45" t="s">
        <v>660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Verden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Verden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9870011200001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43525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657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658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H16" sqref="H1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Verden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Verden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9870011200001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43525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Verden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-0.5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-0.5</v>
      </c>
      <c r="I15" s="57"/>
      <c r="J15" s="129"/>
      <c r="K15" s="129"/>
      <c r="L15" s="129"/>
      <c r="M15" s="129"/>
      <c r="N15" s="129"/>
      <c r="O15" s="160" t="s">
        <v>659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658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10227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Verden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10227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Verden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Verden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9870011200001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43525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F16" sqref="F16:X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Verden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Stadtwerke Verden GmbH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9870011200001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43525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Verden GmbH</v>
      </c>
      <c r="D12" s="62" t="s">
        <v>247</v>
      </c>
      <c r="E12" s="164" t="s">
        <v>24</v>
      </c>
      <c r="F12" s="296" t="str">
        <f>VLOOKUP($E12,'BDEW-Standard'!$B$3:$M$158,F$9,0)</f>
        <v>I14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8.1086000000000005E-2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5" si="1">($H12/(1+($I12/($Q$9-$L12))^$J12)+$K12)+MAX($M12*$Q$9+$N12,$O12*$Q$9+$P12)</f>
        <v>0.96123311186795624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Verden GmbH</v>
      </c>
      <c r="D13" s="62" t="s">
        <v>247</v>
      </c>
      <c r="E13" s="164" t="s">
        <v>32</v>
      </c>
      <c r="F13" s="296" t="str">
        <f>VLOOKUP($E13,'BDEW-Standard'!$B$3:$M$158,F$9,0)</f>
        <v>I24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0.1058318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1.0247084991768873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Verden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Verden GmbH</v>
      </c>
      <c r="D15" s="62" t="s">
        <v>247</v>
      </c>
      <c r="E15" s="164" t="s">
        <v>666</v>
      </c>
      <c r="F15" s="296" t="str">
        <f>VLOOKUP($E15,'BDEW-Standard'!$B$3:$M$158,F$9,0)</f>
        <v>HD4</v>
      </c>
      <c r="H15" s="273">
        <f>ROUND(VLOOKUP($E15,'BDEW-Standard'!$B$3:$M$158,H$9,0),7)</f>
        <v>3.0084346000000002</v>
      </c>
      <c r="I15" s="273">
        <f>ROUND(VLOOKUP($E15,'BDEW-Standard'!$B$3:$M$158,I$9,0),7)</f>
        <v>-36.607845300000001</v>
      </c>
      <c r="J15" s="273">
        <f>ROUND(VLOOKUP($E15,'BDEW-Standard'!$B$3:$M$158,J$9,0),7)</f>
        <v>7.3211870000000001</v>
      </c>
      <c r="K15" s="273">
        <f>ROUND(VLOOKUP($E15,'BDEW-Standard'!$B$3:$M$158,K$9,0),7)</f>
        <v>0.15496599999999999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0.97302438504000599</v>
      </c>
      <c r="R15" s="274">
        <f>ROUND(VLOOKUP(MID($E15,4,3),'Wochentag F(WT)'!$B$7:$J$22,R$9,0),4)</f>
        <v>1.03</v>
      </c>
      <c r="S15" s="274">
        <f>ROUND(VLOOKUP(MID($E15,4,3),'Wochentag F(WT)'!$B$7:$J$22,S$9,0),4)</f>
        <v>1.03</v>
      </c>
      <c r="T15" s="274">
        <f>ROUND(VLOOKUP(MID($E15,4,3),'Wochentag F(WT)'!$B$7:$J$22,T$9,0),4)</f>
        <v>1.02</v>
      </c>
      <c r="U15" s="274">
        <f>ROUND(VLOOKUP(MID($E15,4,3),'Wochentag F(WT)'!$B$7:$J$22,U$9,0),4)</f>
        <v>1.03</v>
      </c>
      <c r="V15" s="274">
        <f>ROUND(VLOOKUP(MID($E15,4,3),'Wochentag F(WT)'!$B$7:$J$22,V$9,0),4)</f>
        <v>1.01</v>
      </c>
      <c r="W15" s="274">
        <f>ROUND(VLOOKUP(MID($E15,4,3),'Wochentag F(WT)'!$B$7:$J$22,W$9,0),4)</f>
        <v>0.93</v>
      </c>
      <c r="X15" s="275">
        <f t="shared" si="2"/>
        <v>0.95000000000000018</v>
      </c>
      <c r="Y15" s="292"/>
      <c r="Z15" s="210"/>
    </row>
    <row r="16" spans="2:26" s="142" customFormat="1">
      <c r="B16" s="143">
        <v>5</v>
      </c>
      <c r="C16" s="144" t="str">
        <f t="shared" si="0"/>
        <v>Stadtwerke Verden GmbH</v>
      </c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>
        <v>6</v>
      </c>
      <c r="C17" s="144" t="str">
        <f t="shared" si="0"/>
        <v>Stadtwerke Verden GmbH</v>
      </c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>
        <v>7</v>
      </c>
      <c r="C18" s="144" t="str">
        <f t="shared" si="0"/>
        <v>Stadtwerke Verden GmbH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Stadtwerke Verden GmbH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Stadtwerke Verden GmbH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Stadtwerke Verden GmbH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Stadtwerke Verden GmbH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Stadtwerke Verden GmbH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Stadtwerke Verden GmbH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Stadtwerke Verden GmbH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Stadtwerke Verden GmbH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Verden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Verden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Verden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Verden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Verden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Verden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Verden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Verden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Verden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Verden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Verden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Verden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Verden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Verden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Verden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Verden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Verden GmbH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9870011200001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43525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Zurawski, Heiko</cp:lastModifiedBy>
  <cp:lastPrinted>2015-03-20T22:59:10Z</cp:lastPrinted>
  <dcterms:created xsi:type="dcterms:W3CDTF">2015-01-15T05:25:41Z</dcterms:created>
  <dcterms:modified xsi:type="dcterms:W3CDTF">2019-03-12T14:15:56Z</dcterms:modified>
</cp:coreProperties>
</file>